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10" activeTab="0"/>
  </bookViews>
  <sheets>
    <sheet name="ОБЩИНИ" sheetId="1" r:id="rId1"/>
  </sheets>
  <definedNames/>
  <calcPr fullCalcOnLoad="1"/>
</workbook>
</file>

<file path=xl/sharedStrings.xml><?xml version="1.0" encoding="utf-8"?>
<sst xmlns="http://schemas.openxmlformats.org/spreadsheetml/2006/main" count="84" uniqueCount="23">
  <si>
    <t>ОБЩИНА СИЛИСТРА</t>
  </si>
  <si>
    <t>ГЕРБ</t>
  </si>
  <si>
    <t>БСП</t>
  </si>
  <si>
    <t>ДПС</t>
  </si>
  <si>
    <t>ОБЩО ЧЛ.И РЪК.</t>
  </si>
  <si>
    <r>
      <t xml:space="preserve">САМО РЪКОВОДНИ </t>
    </r>
    <r>
      <rPr>
        <b/>
        <sz val="10"/>
        <color indexed="53"/>
        <rFont val="Arial"/>
        <family val="2"/>
      </rPr>
      <t>=3*92 =</t>
    </r>
  </si>
  <si>
    <t>РЪКОВОДНИ</t>
  </si>
  <si>
    <t>ОБЩИНА АЛФАТАР</t>
  </si>
  <si>
    <t>ОБЩИНА ГЛАВИНИЦА</t>
  </si>
  <si>
    <r>
      <t xml:space="preserve">САМО РЪКОВОДНИ </t>
    </r>
    <r>
      <rPr>
        <b/>
        <sz val="10"/>
        <color indexed="53"/>
        <rFont val="Arial"/>
        <family val="2"/>
      </rPr>
      <t>=3*25 =</t>
    </r>
  </si>
  <si>
    <t>ОБЩИНА ДУЛОВО</t>
  </si>
  <si>
    <r>
      <t xml:space="preserve">САМО РЪКОВОДНИ </t>
    </r>
    <r>
      <rPr>
        <b/>
        <sz val="10"/>
        <color indexed="53"/>
        <rFont val="Arial"/>
        <family val="2"/>
      </rPr>
      <t>=3*42 =</t>
    </r>
  </si>
  <si>
    <t>ОБЩИНА КАЙНАРДЖА</t>
  </si>
  <si>
    <r>
      <t xml:space="preserve">САМО РЪКОВОДНИ </t>
    </r>
    <r>
      <rPr>
        <b/>
        <sz val="10"/>
        <color indexed="53"/>
        <rFont val="Arial"/>
        <family val="2"/>
      </rPr>
      <t>=3*13 =</t>
    </r>
  </si>
  <si>
    <t>ОБЩИНА СИТОВО</t>
  </si>
  <si>
    <t>ОБЩИНА ТУТРАКАН</t>
  </si>
  <si>
    <t>РБ</t>
  </si>
  <si>
    <t>НФСБиВМРО</t>
  </si>
  <si>
    <t>ББЦ</t>
  </si>
  <si>
    <t>Атака</t>
  </si>
  <si>
    <r>
      <t xml:space="preserve">САМО РЪКОВОДНИ </t>
    </r>
    <r>
      <rPr>
        <b/>
        <sz val="10"/>
        <color indexed="53"/>
        <rFont val="Arial"/>
        <family val="2"/>
      </rPr>
      <t>=3*27 =</t>
    </r>
  </si>
  <si>
    <r>
      <t xml:space="preserve">САМО РЪКОВОДНИ </t>
    </r>
    <r>
      <rPr>
        <b/>
        <sz val="10"/>
        <color indexed="53"/>
        <rFont val="Arial"/>
        <family val="2"/>
      </rPr>
      <t>=3*9 =</t>
    </r>
  </si>
  <si>
    <t>АБВ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</si>
</sst>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¥€-2]\ #,##0.00_);[Red]\([$¥€-2]\ #,##0.00\)"/>
  </numFmts>
  <fonts count="48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53"/>
      <name val="Arial"/>
      <family val="2"/>
    </font>
    <font>
      <b/>
      <sz val="14"/>
      <color indexed="60"/>
      <name val="Arial"/>
      <family val="2"/>
    </font>
    <font>
      <b/>
      <sz val="14"/>
      <color indexed="3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tabSelected="1" zoomScale="90" zoomScaleNormal="90" zoomScalePageLayoutView="0" workbookViewId="0" topLeftCell="A1">
      <selection activeCell="L69" sqref="L69"/>
    </sheetView>
  </sheetViews>
  <sheetFormatPr defaultColWidth="11.57421875" defaultRowHeight="24.75" customHeight="1"/>
  <cols>
    <col min="1" max="1" width="10.8515625" style="1" customWidth="1"/>
    <col min="2" max="2" width="10.28125" style="1" customWidth="1"/>
    <col min="3" max="3" width="13.8515625" style="1" customWidth="1"/>
    <col min="4" max="4" width="13.421875" style="1" customWidth="1"/>
    <col min="5" max="10" width="7.8515625" style="2" customWidth="1"/>
  </cols>
  <sheetData>
    <row r="1" ht="12.75" customHeight="1"/>
    <row r="2" ht="12.75" customHeight="1">
      <c r="A2" s="3" t="s">
        <v>0</v>
      </c>
    </row>
    <row r="3" spans="3:12" ht="19.5" customHeight="1">
      <c r="C3" s="17">
        <v>798</v>
      </c>
      <c r="E3" s="4" t="s">
        <v>1</v>
      </c>
      <c r="F3" s="4" t="s">
        <v>2</v>
      </c>
      <c r="G3" s="4" t="s">
        <v>3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22</v>
      </c>
    </row>
    <row r="4" spans="3:13" ht="19.5" customHeight="1">
      <c r="C4" s="17"/>
      <c r="E4" s="16">
        <f>84/227*100</f>
        <v>37.00440528634361</v>
      </c>
      <c r="F4" s="16">
        <f>100*38/227</f>
        <v>16.740088105726873</v>
      </c>
      <c r="G4" s="16">
        <f>100*30/227</f>
        <v>13.215859030837004</v>
      </c>
      <c r="H4" s="16">
        <f>100*22/227</f>
        <v>9.691629955947137</v>
      </c>
      <c r="I4" s="16">
        <f>100*17/227</f>
        <v>7.488986784140969</v>
      </c>
      <c r="J4" s="16">
        <f>100*14/227</f>
        <v>6.167400881057269</v>
      </c>
      <c r="K4" s="16">
        <f>100*11/227</f>
        <v>4.845814977973569</v>
      </c>
      <c r="L4" s="16">
        <f>100*11/227</f>
        <v>4.845814977973569</v>
      </c>
      <c r="M4" s="22"/>
    </row>
    <row r="5" spans="5:12" ht="24.75" customHeight="1">
      <c r="E5" s="16">
        <f>$C$3*84/227</f>
        <v>295.295154185022</v>
      </c>
      <c r="F5" s="16">
        <f>$C$3*38/227</f>
        <v>133.58590308370043</v>
      </c>
      <c r="G5" s="16">
        <f>$C$3*30/227</f>
        <v>105.46255506607929</v>
      </c>
      <c r="H5" s="16">
        <f>$C$3*22/227</f>
        <v>77.33920704845815</v>
      </c>
      <c r="I5" s="16">
        <f>$C$3*17/227</f>
        <v>59.76211453744494</v>
      </c>
      <c r="J5" s="16">
        <f>$C$3*14/227</f>
        <v>49.215859030837</v>
      </c>
      <c r="K5" s="16">
        <f>$C$3*11/227</f>
        <v>38.669603524229075</v>
      </c>
      <c r="L5" s="16">
        <f>$C$3*11/227</f>
        <v>38.669603524229075</v>
      </c>
    </row>
    <row r="6" spans="2:14" ht="24.75" customHeight="1">
      <c r="B6" s="7"/>
      <c r="C6" s="8" t="s">
        <v>4</v>
      </c>
      <c r="D6" s="9">
        <v>798</v>
      </c>
      <c r="E6" s="19">
        <v>295</v>
      </c>
      <c r="F6" s="19">
        <v>134</v>
      </c>
      <c r="G6" s="19">
        <v>105</v>
      </c>
      <c r="H6" s="19">
        <v>77</v>
      </c>
      <c r="I6" s="19">
        <v>60</v>
      </c>
      <c r="J6" s="19">
        <v>49</v>
      </c>
      <c r="K6" s="23">
        <v>39</v>
      </c>
      <c r="L6" s="23">
        <v>39</v>
      </c>
      <c r="M6" s="10"/>
      <c r="N6" s="10">
        <f>SUM(E6:L6)</f>
        <v>798</v>
      </c>
    </row>
    <row r="7" spans="1:12" s="10" customFormat="1" ht="24.75" customHeight="1">
      <c r="A7" s="1"/>
      <c r="B7" s="7"/>
      <c r="C7" s="8"/>
      <c r="D7" s="9"/>
      <c r="E7" s="7"/>
      <c r="F7" s="7"/>
      <c r="G7" s="7"/>
      <c r="H7" s="7"/>
      <c r="I7" s="7"/>
      <c r="J7" s="7"/>
      <c r="K7" s="18"/>
      <c r="L7" s="18"/>
    </row>
    <row r="8" spans="5:13" ht="24.75" customHeight="1">
      <c r="E8" s="20"/>
      <c r="F8" s="5">
        <f>(38/(38+30+22+17+14+11+11))</f>
        <v>0.26573426573426573</v>
      </c>
      <c r="G8" s="5">
        <f>(30/(38+30+22+17+14+11+11))</f>
        <v>0.2097902097902098</v>
      </c>
      <c r="H8" s="5">
        <f>22/(38+30+22+17+14+11+11)</f>
        <v>0.15384615384615385</v>
      </c>
      <c r="I8" s="5">
        <f>17/(38+30+22+17+14+11+11)</f>
        <v>0.11888111888111888</v>
      </c>
      <c r="J8" s="5">
        <f>14/(38+30+22+17+14+11+11)</f>
        <v>0.0979020979020979</v>
      </c>
      <c r="K8" s="5">
        <f>11/(38+30+22+17+14+11+11)</f>
        <v>0.07692307692307693</v>
      </c>
      <c r="L8" s="5">
        <f>11/(38+30+22+17+14+11+11)</f>
        <v>0.07692307692307693</v>
      </c>
      <c r="M8">
        <f>SUM(F8:L8)</f>
        <v>1</v>
      </c>
    </row>
    <row r="9" spans="2:12" ht="24.75" customHeight="1">
      <c r="B9" s="7"/>
      <c r="C9" s="11" t="s">
        <v>5</v>
      </c>
      <c r="D9" s="9">
        <f>3*92</f>
        <v>276</v>
      </c>
      <c r="E9" s="21">
        <v>92</v>
      </c>
      <c r="F9" s="21">
        <f>F8*92*2</f>
        <v>48.89510489510489</v>
      </c>
      <c r="G9" s="21">
        <f aca="true" t="shared" si="0" ref="G9:L9">G8*92*2</f>
        <v>38.6013986013986</v>
      </c>
      <c r="H9" s="21">
        <f t="shared" si="0"/>
        <v>28.30769230769231</v>
      </c>
      <c r="I9" s="21">
        <f t="shared" si="0"/>
        <v>21.874125874125873</v>
      </c>
      <c r="J9" s="21">
        <f t="shared" si="0"/>
        <v>18.013986013986013</v>
      </c>
      <c r="K9" s="21">
        <f t="shared" si="0"/>
        <v>14.153846153846155</v>
      </c>
      <c r="L9" s="21">
        <f t="shared" si="0"/>
        <v>14.153846153846155</v>
      </c>
    </row>
    <row r="10" spans="2:14" ht="24.75" customHeight="1">
      <c r="B10" s="12"/>
      <c r="C10" s="13"/>
      <c r="D10" s="6"/>
      <c r="E10" s="14"/>
      <c r="F10" s="14"/>
      <c r="G10" s="14"/>
      <c r="H10" s="14"/>
      <c r="I10" s="14"/>
      <c r="J10" s="14"/>
      <c r="K10" s="14"/>
      <c r="L10" s="14"/>
      <c r="N10" s="15"/>
    </row>
    <row r="11" spans="2:14" ht="24.75" customHeight="1">
      <c r="B11" s="12" t="s">
        <v>6</v>
      </c>
      <c r="C11" s="6"/>
      <c r="D11" s="6"/>
      <c r="E11" s="24">
        <v>92</v>
      </c>
      <c r="F11" s="24">
        <v>49</v>
      </c>
      <c r="G11" s="24">
        <v>39</v>
      </c>
      <c r="H11" s="24">
        <v>28</v>
      </c>
      <c r="I11" s="24">
        <v>22</v>
      </c>
      <c r="J11" s="24">
        <v>18</v>
      </c>
      <c r="K11" s="24">
        <v>14</v>
      </c>
      <c r="L11" s="24">
        <v>14</v>
      </c>
      <c r="N11" s="15">
        <f>SUM(E11:L11)</f>
        <v>276</v>
      </c>
    </row>
    <row r="12" spans="1:10" ht="24.75" customHeight="1">
      <c r="A12" s="3" t="s">
        <v>7</v>
      </c>
      <c r="E12" s="1"/>
      <c r="F12" s="1"/>
      <c r="G12" s="1"/>
      <c r="H12" s="1"/>
      <c r="I12" s="1"/>
      <c r="J12" s="1"/>
    </row>
    <row r="13" spans="3:12" ht="24.75" customHeight="1">
      <c r="C13" s="17">
        <v>67</v>
      </c>
      <c r="E13" s="4" t="s">
        <v>1</v>
      </c>
      <c r="F13" s="4" t="s">
        <v>2</v>
      </c>
      <c r="G13" s="4" t="s">
        <v>3</v>
      </c>
      <c r="H13" s="4" t="s">
        <v>16</v>
      </c>
      <c r="I13" s="4" t="s">
        <v>17</v>
      </c>
      <c r="J13" s="4" t="s">
        <v>18</v>
      </c>
      <c r="K13" s="4" t="s">
        <v>19</v>
      </c>
      <c r="L13" s="4" t="s">
        <v>22</v>
      </c>
    </row>
    <row r="14" spans="3:13" ht="24.75" customHeight="1">
      <c r="C14" s="17"/>
      <c r="E14" s="16">
        <f>84/227*100</f>
        <v>37.00440528634361</v>
      </c>
      <c r="F14" s="16">
        <f>100*38/227</f>
        <v>16.740088105726873</v>
      </c>
      <c r="G14" s="16">
        <f>100*30/227</f>
        <v>13.215859030837004</v>
      </c>
      <c r="H14" s="16">
        <f>100*22/227</f>
        <v>9.691629955947137</v>
      </c>
      <c r="I14" s="16">
        <f>100*17/227</f>
        <v>7.488986784140969</v>
      </c>
      <c r="J14" s="16">
        <f>100*14/227</f>
        <v>6.167400881057269</v>
      </c>
      <c r="K14" s="16">
        <f>100*11/227</f>
        <v>4.845814977973569</v>
      </c>
      <c r="L14" s="16">
        <f>100*11/227</f>
        <v>4.845814977973569</v>
      </c>
      <c r="M14" s="22"/>
    </row>
    <row r="15" spans="5:12" ht="24.75" customHeight="1">
      <c r="E15" s="16">
        <f>$C$13*84/227</f>
        <v>24.792951541850222</v>
      </c>
      <c r="F15" s="16">
        <f>$C$13*38/227</f>
        <v>11.215859030837004</v>
      </c>
      <c r="G15" s="16">
        <f>$C$13*30/227</f>
        <v>8.854625550660794</v>
      </c>
      <c r="H15" s="16">
        <f>$C$13*22/227</f>
        <v>6.493392070484582</v>
      </c>
      <c r="I15" s="16">
        <f>$C$13*17/227</f>
        <v>5.0176211453744495</v>
      </c>
      <c r="J15" s="16">
        <f>$C$13*14/227</f>
        <v>4.13215859030837</v>
      </c>
      <c r="K15" s="16">
        <f>$C$13*11/227</f>
        <v>3.246696035242291</v>
      </c>
      <c r="L15" s="16">
        <f>$C$13*11/227</f>
        <v>3.246696035242291</v>
      </c>
    </row>
    <row r="16" spans="2:14" ht="24.75" customHeight="1">
      <c r="B16" s="7"/>
      <c r="C16" s="8" t="s">
        <v>4</v>
      </c>
      <c r="D16" s="9">
        <f>SUM(E16:L16)</f>
        <v>67</v>
      </c>
      <c r="E16" s="19">
        <v>25</v>
      </c>
      <c r="F16" s="19">
        <v>11</v>
      </c>
      <c r="G16" s="19">
        <v>9</v>
      </c>
      <c r="H16" s="19">
        <v>7</v>
      </c>
      <c r="I16" s="19">
        <v>5</v>
      </c>
      <c r="J16" s="19">
        <v>4</v>
      </c>
      <c r="K16" s="23">
        <v>3</v>
      </c>
      <c r="L16" s="23">
        <v>3</v>
      </c>
      <c r="M16" s="10"/>
      <c r="N16" s="10"/>
    </row>
    <row r="17" spans="2:14" ht="24.75" customHeight="1">
      <c r="B17" s="7"/>
      <c r="C17" s="8"/>
      <c r="D17" s="9"/>
      <c r="E17" s="7"/>
      <c r="F17" s="7"/>
      <c r="G17" s="7"/>
      <c r="H17" s="7"/>
      <c r="I17" s="7"/>
      <c r="J17" s="7"/>
      <c r="K17" s="18"/>
      <c r="L17" s="18"/>
      <c r="M17" s="10"/>
      <c r="N17" s="10"/>
    </row>
    <row r="18" spans="5:12" ht="24.75" customHeight="1">
      <c r="E18" s="20"/>
      <c r="F18" s="5">
        <f>(38/(38+30+22+17+14+11+11))</f>
        <v>0.26573426573426573</v>
      </c>
      <c r="G18" s="5">
        <f>(30/(38+30+22+17+14+11+11))</f>
        <v>0.2097902097902098</v>
      </c>
      <c r="H18" s="5">
        <f>22/(38+30+22+17+14+11+11)</f>
        <v>0.15384615384615385</v>
      </c>
      <c r="I18" s="5">
        <f>17/(38+30+22+17+14+11+11)</f>
        <v>0.11888111888111888</v>
      </c>
      <c r="J18" s="5">
        <f>14/(38+30+22+17+14+11+11)</f>
        <v>0.0979020979020979</v>
      </c>
      <c r="K18" s="5">
        <f>11/(38+30+22+17+14+11+11)</f>
        <v>0.07692307692307693</v>
      </c>
      <c r="L18" s="5">
        <f>11/(38+30+22+17+14+11+11)</f>
        <v>0.07692307692307693</v>
      </c>
    </row>
    <row r="19" spans="2:12" ht="24.75" customHeight="1">
      <c r="B19" s="7"/>
      <c r="C19" s="11" t="s">
        <v>21</v>
      </c>
      <c r="D19" s="9">
        <v>27</v>
      </c>
      <c r="E19" s="21">
        <v>9</v>
      </c>
      <c r="F19" s="21">
        <f>F18*9*2</f>
        <v>4.783216783216783</v>
      </c>
      <c r="G19" s="21">
        <f aca="true" t="shared" si="1" ref="G19:L19">G18*9*2</f>
        <v>3.7762237762237763</v>
      </c>
      <c r="H19" s="21">
        <f t="shared" si="1"/>
        <v>2.769230769230769</v>
      </c>
      <c r="I19" s="21">
        <f t="shared" si="1"/>
        <v>2.13986013986014</v>
      </c>
      <c r="J19" s="21">
        <f t="shared" si="1"/>
        <v>1.7622377622377623</v>
      </c>
      <c r="K19" s="21">
        <f t="shared" si="1"/>
        <v>1.3846153846153846</v>
      </c>
      <c r="L19" s="21">
        <f t="shared" si="1"/>
        <v>1.3846153846153846</v>
      </c>
    </row>
    <row r="20" spans="2:14" ht="24.75" customHeight="1">
      <c r="B20" s="12"/>
      <c r="C20" s="13"/>
      <c r="D20" s="6"/>
      <c r="E20" s="14"/>
      <c r="F20" s="14"/>
      <c r="G20" s="14"/>
      <c r="H20" s="14"/>
      <c r="I20" s="14"/>
      <c r="J20" s="14"/>
      <c r="K20" s="14"/>
      <c r="L20" s="14"/>
      <c r="N20" s="15"/>
    </row>
    <row r="21" spans="2:14" ht="24.75" customHeight="1">
      <c r="B21" s="12" t="s">
        <v>6</v>
      </c>
      <c r="C21" s="6"/>
      <c r="D21" s="6"/>
      <c r="E21" s="24">
        <v>9</v>
      </c>
      <c r="F21" s="24">
        <v>5</v>
      </c>
      <c r="G21" s="24">
        <v>4</v>
      </c>
      <c r="H21" s="24">
        <v>3</v>
      </c>
      <c r="I21" s="24">
        <v>2</v>
      </c>
      <c r="J21" s="24">
        <v>2</v>
      </c>
      <c r="K21" s="24">
        <v>1</v>
      </c>
      <c r="L21" s="24">
        <v>1</v>
      </c>
      <c r="N21" s="15">
        <f>SUM(E21:L21)</f>
        <v>27</v>
      </c>
    </row>
    <row r="23" ht="24.75" customHeight="1">
      <c r="A23" s="3" t="s">
        <v>8</v>
      </c>
    </row>
    <row r="24" spans="3:12" ht="24.75" customHeight="1">
      <c r="C24" s="17">
        <v>195</v>
      </c>
      <c r="E24" s="4" t="s">
        <v>1</v>
      </c>
      <c r="F24" s="4" t="s">
        <v>2</v>
      </c>
      <c r="G24" s="4" t="s">
        <v>3</v>
      </c>
      <c r="H24" s="4" t="s">
        <v>16</v>
      </c>
      <c r="I24" s="4" t="s">
        <v>17</v>
      </c>
      <c r="J24" s="4" t="s">
        <v>18</v>
      </c>
      <c r="K24" s="4" t="s">
        <v>19</v>
      </c>
      <c r="L24" s="4" t="s">
        <v>22</v>
      </c>
    </row>
    <row r="25" spans="3:13" ht="24.75" customHeight="1">
      <c r="C25" s="17"/>
      <c r="E25" s="16">
        <f>84/227*100</f>
        <v>37.00440528634361</v>
      </c>
      <c r="F25" s="16">
        <f>100*38/227</f>
        <v>16.740088105726873</v>
      </c>
      <c r="G25" s="16">
        <f>100*30/227</f>
        <v>13.215859030837004</v>
      </c>
      <c r="H25" s="16">
        <f>100*22/227</f>
        <v>9.691629955947137</v>
      </c>
      <c r="I25" s="16">
        <f>100*17/227</f>
        <v>7.488986784140969</v>
      </c>
      <c r="J25" s="16">
        <f>100*14/227</f>
        <v>6.167400881057269</v>
      </c>
      <c r="K25" s="16">
        <f>100*11/227</f>
        <v>4.845814977973569</v>
      </c>
      <c r="L25" s="16">
        <f>100*11/227</f>
        <v>4.845814977973569</v>
      </c>
      <c r="M25" s="22"/>
    </row>
    <row r="26" spans="5:12" ht="24.75" customHeight="1">
      <c r="E26" s="16">
        <f>$C$24*84/227</f>
        <v>72.15859030837004</v>
      </c>
      <c r="F26" s="16">
        <f>$C$24*38/227</f>
        <v>32.6431718061674</v>
      </c>
      <c r="G26" s="16">
        <f>$C$24*30/227</f>
        <v>25.770925110132158</v>
      </c>
      <c r="H26" s="16">
        <f>$C$24*22/227</f>
        <v>18.898678414096917</v>
      </c>
      <c r="I26" s="16">
        <f>$C$24*17/227</f>
        <v>14.603524229074889</v>
      </c>
      <c r="J26" s="16">
        <f>$C$24*14/227</f>
        <v>12.026431718061675</v>
      </c>
      <c r="K26" s="16">
        <f>$C$24*11/227</f>
        <v>9.449339207048459</v>
      </c>
      <c r="L26" s="16">
        <f>$C$24*11/227</f>
        <v>9.449339207048459</v>
      </c>
    </row>
    <row r="27" spans="2:14" ht="24.75" customHeight="1">
      <c r="B27" s="7"/>
      <c r="C27" s="8" t="s">
        <v>4</v>
      </c>
      <c r="D27" s="9">
        <v>195</v>
      </c>
      <c r="E27" s="19">
        <v>72</v>
      </c>
      <c r="F27" s="19">
        <v>33</v>
      </c>
      <c r="G27" s="19">
        <v>26</v>
      </c>
      <c r="H27" s="19">
        <v>19</v>
      </c>
      <c r="I27" s="19">
        <v>15</v>
      </c>
      <c r="J27" s="19">
        <v>12</v>
      </c>
      <c r="K27" s="23">
        <v>9</v>
      </c>
      <c r="L27" s="23">
        <v>9</v>
      </c>
      <c r="M27" s="10"/>
      <c r="N27" s="10">
        <f>SUM(E27:L27)</f>
        <v>195</v>
      </c>
    </row>
    <row r="28" spans="2:14" ht="24.75" customHeight="1">
      <c r="B28" s="7"/>
      <c r="C28" s="8"/>
      <c r="D28" s="9"/>
      <c r="E28" s="7"/>
      <c r="F28" s="7"/>
      <c r="G28" s="7"/>
      <c r="H28" s="7"/>
      <c r="I28" s="7"/>
      <c r="J28" s="7"/>
      <c r="K28" s="18"/>
      <c r="L28" s="18"/>
      <c r="M28" s="10"/>
      <c r="N28" s="10"/>
    </row>
    <row r="29" spans="5:12" ht="24.75" customHeight="1">
      <c r="E29" s="20"/>
      <c r="F29" s="5">
        <f>(38/(38+30+22+17+14+11+11))</f>
        <v>0.26573426573426573</v>
      </c>
      <c r="G29" s="5">
        <f>(30/(38+30+22+17+14+11+11))</f>
        <v>0.2097902097902098</v>
      </c>
      <c r="H29" s="5">
        <f>22/(38+30+22+17+14+11+11)</f>
        <v>0.15384615384615385</v>
      </c>
      <c r="I29" s="5">
        <f>17/(38+30+22+17+14+11+11)</f>
        <v>0.11888111888111888</v>
      </c>
      <c r="J29" s="5">
        <f>14/(38+30+22+17+14+11+11)</f>
        <v>0.0979020979020979</v>
      </c>
      <c r="K29" s="5">
        <f>11/(38+30+22+17+14+11+11)</f>
        <v>0.07692307692307693</v>
      </c>
      <c r="L29" s="5">
        <f>11/(38+30+22+17+14+11+11)</f>
        <v>0.07692307692307693</v>
      </c>
    </row>
    <row r="30" spans="2:12" ht="24.75" customHeight="1">
      <c r="B30" s="7"/>
      <c r="C30" s="11" t="s">
        <v>9</v>
      </c>
      <c r="D30" s="9">
        <v>75</v>
      </c>
      <c r="E30" s="21">
        <v>25</v>
      </c>
      <c r="F30" s="21">
        <f>F29*25*2</f>
        <v>13.286713286713287</v>
      </c>
      <c r="G30" s="21">
        <f aca="true" t="shared" si="2" ref="G30:L30">G29*25*2</f>
        <v>10.48951048951049</v>
      </c>
      <c r="H30" s="21">
        <f t="shared" si="2"/>
        <v>7.6923076923076925</v>
      </c>
      <c r="I30" s="21">
        <f t="shared" si="2"/>
        <v>5.944055944055944</v>
      </c>
      <c r="J30" s="21">
        <f t="shared" si="2"/>
        <v>4.895104895104895</v>
      </c>
      <c r="K30" s="21">
        <f t="shared" si="2"/>
        <v>3.8461538461538463</v>
      </c>
      <c r="L30" s="21">
        <f t="shared" si="2"/>
        <v>3.8461538461538463</v>
      </c>
    </row>
    <row r="31" spans="2:14" ht="24.75" customHeight="1">
      <c r="B31" s="12"/>
      <c r="C31" s="13"/>
      <c r="D31" s="6"/>
      <c r="E31" s="14"/>
      <c r="F31" s="14"/>
      <c r="G31" s="14"/>
      <c r="H31" s="14"/>
      <c r="I31" s="14"/>
      <c r="J31" s="14"/>
      <c r="K31" s="14"/>
      <c r="L31" s="14"/>
      <c r="N31" s="15"/>
    </row>
    <row r="32" spans="2:14" ht="24.75" customHeight="1">
      <c r="B32" s="12" t="s">
        <v>6</v>
      </c>
      <c r="C32" s="6"/>
      <c r="D32" s="6"/>
      <c r="E32" s="24">
        <v>25</v>
      </c>
      <c r="F32" s="24">
        <v>13</v>
      </c>
      <c r="G32" s="24">
        <v>10</v>
      </c>
      <c r="H32" s="24">
        <v>8</v>
      </c>
      <c r="I32" s="24">
        <v>6</v>
      </c>
      <c r="J32" s="24">
        <v>5</v>
      </c>
      <c r="K32" s="24">
        <v>4</v>
      </c>
      <c r="L32" s="24">
        <v>4</v>
      </c>
      <c r="N32" s="15">
        <f>SUM(E32:L32)</f>
        <v>75</v>
      </c>
    </row>
    <row r="33" spans="2:14" ht="24.75" customHeight="1">
      <c r="B33" s="12"/>
      <c r="C33" s="6"/>
      <c r="D33" s="6"/>
      <c r="E33" s="14"/>
      <c r="F33" s="14"/>
      <c r="G33" s="14"/>
      <c r="H33" s="14"/>
      <c r="I33" s="14"/>
      <c r="J33" s="14"/>
      <c r="K33" s="14"/>
      <c r="L33" s="14"/>
      <c r="N33" s="15"/>
    </row>
    <row r="34" ht="24.75" customHeight="1">
      <c r="A34" s="3" t="s">
        <v>10</v>
      </c>
    </row>
    <row r="35" spans="3:12" ht="24.75" customHeight="1">
      <c r="C35" s="17">
        <v>360</v>
      </c>
      <c r="E35" s="4" t="s">
        <v>1</v>
      </c>
      <c r="F35" s="4" t="s">
        <v>2</v>
      </c>
      <c r="G35" s="4" t="s">
        <v>3</v>
      </c>
      <c r="H35" s="4" t="s">
        <v>16</v>
      </c>
      <c r="I35" s="4" t="s">
        <v>17</v>
      </c>
      <c r="J35" s="4" t="s">
        <v>18</v>
      </c>
      <c r="K35" s="4" t="s">
        <v>19</v>
      </c>
      <c r="L35" s="4" t="s">
        <v>22</v>
      </c>
    </row>
    <row r="36" spans="3:13" ht="24.75" customHeight="1">
      <c r="C36" s="17"/>
      <c r="E36" s="16">
        <f>84/227*100</f>
        <v>37.00440528634361</v>
      </c>
      <c r="F36" s="16">
        <f>100*38/227</f>
        <v>16.740088105726873</v>
      </c>
      <c r="G36" s="16">
        <f>100*30/227</f>
        <v>13.215859030837004</v>
      </c>
      <c r="H36" s="16">
        <f>100*22/227</f>
        <v>9.691629955947137</v>
      </c>
      <c r="I36" s="16">
        <f>100*17/227</f>
        <v>7.488986784140969</v>
      </c>
      <c r="J36" s="16">
        <f>100*14/227</f>
        <v>6.167400881057269</v>
      </c>
      <c r="K36" s="16">
        <f>100*11/227</f>
        <v>4.845814977973569</v>
      </c>
      <c r="L36" s="16">
        <f>100*11/227</f>
        <v>4.845814977973569</v>
      </c>
      <c r="M36" s="22"/>
    </row>
    <row r="37" spans="5:12" ht="24.75" customHeight="1">
      <c r="E37" s="16">
        <f>$C$35*84/227</f>
        <v>133.215859030837</v>
      </c>
      <c r="F37" s="16">
        <f>$C$35*38/227</f>
        <v>60.26431718061674</v>
      </c>
      <c r="G37" s="16">
        <f>$C$35*30/227</f>
        <v>47.57709251101321</v>
      </c>
      <c r="H37" s="16">
        <f>$C$35*22/227</f>
        <v>34.88986784140969</v>
      </c>
      <c r="I37" s="16">
        <f>$C$35*17/227</f>
        <v>26.96035242290749</v>
      </c>
      <c r="J37" s="16">
        <f>$C$35*14/227</f>
        <v>22.202643171806166</v>
      </c>
      <c r="K37" s="16">
        <f>$C$35*11/227</f>
        <v>17.444933920704845</v>
      </c>
      <c r="L37" s="16">
        <f>$C$35*11/227</f>
        <v>17.444933920704845</v>
      </c>
    </row>
    <row r="38" spans="2:14" ht="24.75" customHeight="1">
      <c r="B38" s="7"/>
      <c r="C38" s="8" t="s">
        <v>4</v>
      </c>
      <c r="D38" s="9">
        <v>360</v>
      </c>
      <c r="E38" s="19">
        <v>133</v>
      </c>
      <c r="F38" s="19">
        <v>60</v>
      </c>
      <c r="G38" s="19">
        <v>48</v>
      </c>
      <c r="H38" s="19">
        <v>35</v>
      </c>
      <c r="I38" s="19">
        <v>27</v>
      </c>
      <c r="J38" s="19">
        <v>22</v>
      </c>
      <c r="K38" s="23">
        <v>18</v>
      </c>
      <c r="L38" s="23">
        <v>17</v>
      </c>
      <c r="M38" s="10"/>
      <c r="N38" s="10">
        <f>SUM(E38:L38)</f>
        <v>360</v>
      </c>
    </row>
    <row r="39" spans="2:14" ht="24.75" customHeight="1">
      <c r="B39" s="7"/>
      <c r="C39" s="8"/>
      <c r="D39" s="9"/>
      <c r="E39" s="7"/>
      <c r="F39" s="7"/>
      <c r="G39" s="7"/>
      <c r="H39" s="7"/>
      <c r="I39" s="7"/>
      <c r="J39" s="7"/>
      <c r="K39" s="18"/>
      <c r="L39" s="18"/>
      <c r="M39" s="10"/>
      <c r="N39" s="10"/>
    </row>
    <row r="40" spans="5:12" ht="24.75" customHeight="1">
      <c r="E40" s="20"/>
      <c r="F40" s="5">
        <f>(38/(38+30+22+17+14+11+11))</f>
        <v>0.26573426573426573</v>
      </c>
      <c r="G40" s="5">
        <f>(30/(38+30+22+17+14+11+11))</f>
        <v>0.2097902097902098</v>
      </c>
      <c r="H40" s="5">
        <f>22/(38+30+22+17+14+11+11)</f>
        <v>0.15384615384615385</v>
      </c>
      <c r="I40" s="5">
        <f>17/(38+30+22+17+14+11+11)</f>
        <v>0.11888111888111888</v>
      </c>
      <c r="J40" s="5">
        <f>14/(38+30+22+17+14+11+11)</f>
        <v>0.0979020979020979</v>
      </c>
      <c r="K40" s="5">
        <f>11/(38+30+22+17+14+11+11)</f>
        <v>0.07692307692307693</v>
      </c>
      <c r="L40" s="5">
        <f>11/(38+30+22+17+14+11+11)</f>
        <v>0.07692307692307693</v>
      </c>
    </row>
    <row r="41" spans="2:12" ht="24.75" customHeight="1">
      <c r="B41" s="7"/>
      <c r="C41" s="11" t="s">
        <v>11</v>
      </c>
      <c r="D41" s="9">
        <v>126</v>
      </c>
      <c r="E41" s="21">
        <v>42</v>
      </c>
      <c r="F41" s="21">
        <f>F40*42*2</f>
        <v>22.32167832167832</v>
      </c>
      <c r="G41" s="21">
        <f aca="true" t="shared" si="3" ref="G41:L41">G40*42*2</f>
        <v>17.622377622377623</v>
      </c>
      <c r="H41" s="21">
        <f t="shared" si="3"/>
        <v>12.923076923076923</v>
      </c>
      <c r="I41" s="21">
        <f t="shared" si="3"/>
        <v>9.986013986013987</v>
      </c>
      <c r="J41" s="21">
        <f t="shared" si="3"/>
        <v>8.223776223776223</v>
      </c>
      <c r="K41" s="21">
        <f t="shared" si="3"/>
        <v>6.461538461538462</v>
      </c>
      <c r="L41" s="21">
        <f t="shared" si="3"/>
        <v>6.461538461538462</v>
      </c>
    </row>
    <row r="42" spans="2:14" ht="24.75" customHeight="1">
      <c r="B42" s="12"/>
      <c r="C42" s="13"/>
      <c r="D42" s="6"/>
      <c r="E42" s="14"/>
      <c r="F42" s="14"/>
      <c r="G42" s="14"/>
      <c r="H42" s="14"/>
      <c r="I42" s="14"/>
      <c r="J42" s="14"/>
      <c r="K42" s="14"/>
      <c r="L42" s="14"/>
      <c r="N42" s="15"/>
    </row>
    <row r="43" spans="2:14" ht="24.75" customHeight="1">
      <c r="B43" s="12" t="s">
        <v>6</v>
      </c>
      <c r="C43" s="6"/>
      <c r="D43" s="6"/>
      <c r="E43" s="24">
        <v>42</v>
      </c>
      <c r="F43" s="24">
        <v>22</v>
      </c>
      <c r="G43" s="24">
        <v>18</v>
      </c>
      <c r="H43" s="24">
        <v>13</v>
      </c>
      <c r="I43" s="24">
        <v>10</v>
      </c>
      <c r="J43" s="24">
        <v>8</v>
      </c>
      <c r="K43" s="24">
        <v>6</v>
      </c>
      <c r="L43" s="24">
        <v>7</v>
      </c>
      <c r="N43" s="15">
        <f>SUM(E43:L43)</f>
        <v>126</v>
      </c>
    </row>
    <row r="44" spans="2:14" ht="24.75" customHeight="1">
      <c r="B44" s="12"/>
      <c r="C44" s="6"/>
      <c r="D44" s="6"/>
      <c r="E44" s="14"/>
      <c r="F44" s="14"/>
      <c r="G44" s="14"/>
      <c r="H44" s="14"/>
      <c r="I44" s="14"/>
      <c r="J44" s="14"/>
      <c r="K44" s="14"/>
      <c r="L44" s="14"/>
      <c r="N44" s="15"/>
    </row>
    <row r="45" ht="24.75" customHeight="1">
      <c r="A45" s="3" t="s">
        <v>12</v>
      </c>
    </row>
    <row r="46" spans="3:12" ht="24.75" customHeight="1">
      <c r="C46" s="17">
        <v>99</v>
      </c>
      <c r="E46" s="4" t="s">
        <v>1</v>
      </c>
      <c r="F46" s="4" t="s">
        <v>2</v>
      </c>
      <c r="G46" s="4" t="s">
        <v>3</v>
      </c>
      <c r="H46" s="4" t="s">
        <v>16</v>
      </c>
      <c r="I46" s="4" t="s">
        <v>17</v>
      </c>
      <c r="J46" s="4" t="s">
        <v>18</v>
      </c>
      <c r="K46" s="4" t="s">
        <v>19</v>
      </c>
      <c r="L46" s="4" t="s">
        <v>22</v>
      </c>
    </row>
    <row r="47" spans="3:13" ht="24.75" customHeight="1">
      <c r="C47" s="17"/>
      <c r="E47" s="16">
        <f>84/227*100</f>
        <v>37.00440528634361</v>
      </c>
      <c r="F47" s="16">
        <f>100*38/227</f>
        <v>16.740088105726873</v>
      </c>
      <c r="G47" s="16">
        <f>100*30/227</f>
        <v>13.215859030837004</v>
      </c>
      <c r="H47" s="16">
        <f>100*22/227</f>
        <v>9.691629955947137</v>
      </c>
      <c r="I47" s="16">
        <f>100*17/227</f>
        <v>7.488986784140969</v>
      </c>
      <c r="J47" s="16">
        <f>100*14/227</f>
        <v>6.167400881057269</v>
      </c>
      <c r="K47" s="16">
        <f>100*11/227</f>
        <v>4.845814977973569</v>
      </c>
      <c r="L47" s="16">
        <f>100*11/227</f>
        <v>4.845814977973569</v>
      </c>
      <c r="M47" s="22"/>
    </row>
    <row r="48" spans="5:12" ht="24.75" customHeight="1">
      <c r="E48" s="16">
        <f>$C$46*84/227</f>
        <v>36.63436123348018</v>
      </c>
      <c r="F48" s="16">
        <f>$C$46*38/227</f>
        <v>16.572687224669604</v>
      </c>
      <c r="G48" s="16">
        <f>$C$46*30/227</f>
        <v>13.083700440528634</v>
      </c>
      <c r="H48" s="16">
        <f>$C$46*22/227</f>
        <v>9.594713656387665</v>
      </c>
      <c r="I48" s="16">
        <f>$C$46*17/227</f>
        <v>7.41409691629956</v>
      </c>
      <c r="J48" s="16">
        <f>$C$46*14/227</f>
        <v>6.105726872246696</v>
      </c>
      <c r="K48" s="16">
        <f>$C$46*11/227</f>
        <v>4.797356828193832</v>
      </c>
      <c r="L48" s="16">
        <f>$C$46*11/227</f>
        <v>4.797356828193832</v>
      </c>
    </row>
    <row r="49" spans="2:14" ht="24.75" customHeight="1">
      <c r="B49" s="7"/>
      <c r="C49" s="8" t="s">
        <v>4</v>
      </c>
      <c r="D49" s="9">
        <v>360</v>
      </c>
      <c r="E49" s="19">
        <v>37</v>
      </c>
      <c r="F49" s="19">
        <v>16</v>
      </c>
      <c r="G49" s="19">
        <v>13</v>
      </c>
      <c r="H49" s="19">
        <v>10</v>
      </c>
      <c r="I49" s="19">
        <v>7</v>
      </c>
      <c r="J49" s="19">
        <v>6</v>
      </c>
      <c r="K49" s="23">
        <v>5</v>
      </c>
      <c r="L49" s="23">
        <v>5</v>
      </c>
      <c r="M49" s="10"/>
      <c r="N49" s="10">
        <f>SUM(E49:L49)</f>
        <v>99</v>
      </c>
    </row>
    <row r="50" spans="2:14" ht="24.75" customHeight="1">
      <c r="B50" s="7"/>
      <c r="C50" s="8"/>
      <c r="D50" s="9"/>
      <c r="E50" s="7"/>
      <c r="F50" s="7"/>
      <c r="G50" s="7"/>
      <c r="H50" s="7"/>
      <c r="I50" s="7"/>
      <c r="J50" s="7"/>
      <c r="K50" s="18"/>
      <c r="L50" s="18"/>
      <c r="M50" s="10"/>
      <c r="N50" s="10"/>
    </row>
    <row r="51" spans="5:12" ht="24.75" customHeight="1">
      <c r="E51" s="20"/>
      <c r="F51" s="5">
        <f>(38/(38+30+22+17+14+11+11))</f>
        <v>0.26573426573426573</v>
      </c>
      <c r="G51" s="5">
        <f>(30/(38+30+22+17+14+11+11))</f>
        <v>0.2097902097902098</v>
      </c>
      <c r="H51" s="5">
        <f>22/(38+30+22+17+14+11+11)</f>
        <v>0.15384615384615385</v>
      </c>
      <c r="I51" s="5">
        <f>17/(38+30+22+17+14+11+11)</f>
        <v>0.11888111888111888</v>
      </c>
      <c r="J51" s="5">
        <f>14/(38+30+22+17+14+11+11)</f>
        <v>0.0979020979020979</v>
      </c>
      <c r="K51" s="5">
        <f>11/(38+30+22+17+14+11+11)</f>
        <v>0.07692307692307693</v>
      </c>
      <c r="L51" s="5">
        <f>11/(38+30+22+17+14+11+11)</f>
        <v>0.07692307692307693</v>
      </c>
    </row>
    <row r="52" spans="2:12" ht="24.75" customHeight="1">
      <c r="B52" s="7"/>
      <c r="C52" s="11" t="s">
        <v>13</v>
      </c>
      <c r="D52" s="9">
        <v>39</v>
      </c>
      <c r="E52" s="21">
        <v>13</v>
      </c>
      <c r="F52" s="21">
        <f aca="true" t="shared" si="4" ref="F52:L52">F51*13*2</f>
        <v>6.909090909090909</v>
      </c>
      <c r="G52" s="21">
        <f t="shared" si="4"/>
        <v>5.454545454545455</v>
      </c>
      <c r="H52" s="21">
        <f t="shared" si="4"/>
        <v>4</v>
      </c>
      <c r="I52" s="21">
        <f t="shared" si="4"/>
        <v>3.090909090909091</v>
      </c>
      <c r="J52" s="21">
        <f t="shared" si="4"/>
        <v>2.5454545454545454</v>
      </c>
      <c r="K52" s="21">
        <f t="shared" si="4"/>
        <v>2</v>
      </c>
      <c r="L52" s="21">
        <f t="shared" si="4"/>
        <v>2</v>
      </c>
    </row>
    <row r="53" spans="2:14" ht="24.75" customHeight="1">
      <c r="B53" s="12"/>
      <c r="C53" s="13"/>
      <c r="D53" s="6"/>
      <c r="E53" s="14"/>
      <c r="F53" s="14"/>
      <c r="G53" s="14"/>
      <c r="H53" s="14"/>
      <c r="I53" s="14"/>
      <c r="J53" s="14"/>
      <c r="K53" s="14"/>
      <c r="L53" s="14"/>
      <c r="N53" s="15"/>
    </row>
    <row r="54" spans="2:14" ht="24.75" customHeight="1">
      <c r="B54" s="12" t="s">
        <v>6</v>
      </c>
      <c r="C54" s="6"/>
      <c r="D54" s="6"/>
      <c r="E54" s="24">
        <v>13</v>
      </c>
      <c r="F54" s="24">
        <v>7</v>
      </c>
      <c r="G54" s="24">
        <v>5</v>
      </c>
      <c r="H54" s="24">
        <v>4</v>
      </c>
      <c r="I54" s="24">
        <v>3</v>
      </c>
      <c r="J54" s="24">
        <v>3</v>
      </c>
      <c r="K54" s="24">
        <v>2</v>
      </c>
      <c r="L54" s="24">
        <v>2</v>
      </c>
      <c r="N54" s="15">
        <f>SUM(E54:L54)</f>
        <v>39</v>
      </c>
    </row>
    <row r="55" spans="2:14" ht="24.75" customHeight="1">
      <c r="B55" s="12"/>
      <c r="C55" s="6"/>
      <c r="D55" s="6"/>
      <c r="E55" s="14"/>
      <c r="F55" s="14"/>
      <c r="G55" s="14"/>
      <c r="H55" s="14"/>
      <c r="I55" s="14"/>
      <c r="J55" s="14"/>
      <c r="K55" s="14"/>
      <c r="L55" s="14"/>
      <c r="N55" s="15"/>
    </row>
    <row r="56" ht="24.75" customHeight="1">
      <c r="A56" s="3" t="s">
        <v>14</v>
      </c>
    </row>
    <row r="57" spans="3:12" ht="24.75" customHeight="1">
      <c r="C57" s="17">
        <v>103</v>
      </c>
      <c r="E57" s="4" t="s">
        <v>1</v>
      </c>
      <c r="F57" s="4" t="s">
        <v>2</v>
      </c>
      <c r="G57" s="4" t="s">
        <v>3</v>
      </c>
      <c r="H57" s="4" t="s">
        <v>16</v>
      </c>
      <c r="I57" s="4" t="s">
        <v>17</v>
      </c>
      <c r="J57" s="4" t="s">
        <v>18</v>
      </c>
      <c r="K57" s="4" t="s">
        <v>19</v>
      </c>
      <c r="L57" s="4" t="s">
        <v>22</v>
      </c>
    </row>
    <row r="58" spans="3:13" ht="24.75" customHeight="1">
      <c r="C58" s="17"/>
      <c r="E58" s="16">
        <f>84/227*100</f>
        <v>37.00440528634361</v>
      </c>
      <c r="F58" s="16">
        <f>100*38/227</f>
        <v>16.740088105726873</v>
      </c>
      <c r="G58" s="16">
        <f>100*30/227</f>
        <v>13.215859030837004</v>
      </c>
      <c r="H58" s="16">
        <f>100*22/227</f>
        <v>9.691629955947137</v>
      </c>
      <c r="I58" s="16">
        <f>100*17/227</f>
        <v>7.488986784140969</v>
      </c>
      <c r="J58" s="16">
        <f>100*14/227</f>
        <v>6.167400881057269</v>
      </c>
      <c r="K58" s="16">
        <f>100*11/227</f>
        <v>4.845814977973569</v>
      </c>
      <c r="L58" s="16">
        <f>100*11/227</f>
        <v>4.845814977973569</v>
      </c>
      <c r="M58" s="22"/>
    </row>
    <row r="59" spans="5:12" ht="24.75" customHeight="1">
      <c r="E59" s="16">
        <f>$C$57*84/227</f>
        <v>38.11453744493392</v>
      </c>
      <c r="F59" s="16">
        <f>$C$57*38/227</f>
        <v>17.24229074889868</v>
      </c>
      <c r="G59" s="16">
        <f>$C$57*30/227</f>
        <v>13.612334801762115</v>
      </c>
      <c r="H59" s="16">
        <f>$C$57*22/227</f>
        <v>9.982378854625551</v>
      </c>
      <c r="I59" s="16">
        <f>$C$57*17/227</f>
        <v>7.713656387665198</v>
      </c>
      <c r="J59" s="16">
        <f>$C$57*14/227</f>
        <v>6.352422907488987</v>
      </c>
      <c r="K59" s="16">
        <f>$C$57*11/227</f>
        <v>4.991189427312776</v>
      </c>
      <c r="L59" s="16">
        <f>$C$57*11/227</f>
        <v>4.991189427312776</v>
      </c>
    </row>
    <row r="60" spans="2:14" ht="24.75" customHeight="1">
      <c r="B60" s="7"/>
      <c r="C60" s="8" t="s">
        <v>4</v>
      </c>
      <c r="D60" s="9">
        <v>103</v>
      </c>
      <c r="E60" s="19">
        <v>38</v>
      </c>
      <c r="F60" s="19">
        <v>17</v>
      </c>
      <c r="G60" s="19">
        <v>14</v>
      </c>
      <c r="H60" s="19">
        <v>10</v>
      </c>
      <c r="I60" s="19">
        <v>8</v>
      </c>
      <c r="J60" s="19">
        <v>6</v>
      </c>
      <c r="K60" s="23">
        <v>5</v>
      </c>
      <c r="L60" s="23">
        <v>5</v>
      </c>
      <c r="M60" s="10"/>
      <c r="N60" s="10">
        <f>SUM(E60:L60)</f>
        <v>103</v>
      </c>
    </row>
    <row r="61" spans="2:14" ht="24.75" customHeight="1">
      <c r="B61" s="7"/>
      <c r="C61" s="8"/>
      <c r="D61" s="9"/>
      <c r="E61" s="7"/>
      <c r="F61" s="7"/>
      <c r="G61" s="7"/>
      <c r="H61" s="7"/>
      <c r="I61" s="7"/>
      <c r="J61" s="7"/>
      <c r="K61" s="18"/>
      <c r="L61" s="18"/>
      <c r="M61" s="10"/>
      <c r="N61" s="10"/>
    </row>
    <row r="62" spans="5:12" ht="24.75" customHeight="1">
      <c r="E62" s="20"/>
      <c r="F62" s="5">
        <f>(38/(38+30+22+17+14+11+11))</f>
        <v>0.26573426573426573</v>
      </c>
      <c r="G62" s="5">
        <f>(30/(38+30+22+17+14+11+11))</f>
        <v>0.2097902097902098</v>
      </c>
      <c r="H62" s="5">
        <f>22/(38+30+22+17+14+11+11)</f>
        <v>0.15384615384615385</v>
      </c>
      <c r="I62" s="5">
        <f>17/(38+30+22+17+14+11+11)</f>
        <v>0.11888111888111888</v>
      </c>
      <c r="J62" s="5">
        <f>14/(38+30+22+17+14+11+11)</f>
        <v>0.0979020979020979</v>
      </c>
      <c r="K62" s="5">
        <f>11/(38+30+22+17+14+11+11)</f>
        <v>0.07692307692307693</v>
      </c>
      <c r="L62" s="5">
        <f>11/(38+30+22+17+14+11+11)</f>
        <v>0.07692307692307693</v>
      </c>
    </row>
    <row r="63" spans="2:12" ht="24.75" customHeight="1">
      <c r="B63" s="7"/>
      <c r="C63" s="11" t="s">
        <v>13</v>
      </c>
      <c r="D63" s="9">
        <v>39</v>
      </c>
      <c r="E63" s="21">
        <v>13</v>
      </c>
      <c r="F63" s="21">
        <f aca="true" t="shared" si="5" ref="F63:L63">F62*13*2</f>
        <v>6.909090909090909</v>
      </c>
      <c r="G63" s="21">
        <f t="shared" si="5"/>
        <v>5.454545454545455</v>
      </c>
      <c r="H63" s="21">
        <f t="shared" si="5"/>
        <v>4</v>
      </c>
      <c r="I63" s="21">
        <f t="shared" si="5"/>
        <v>3.090909090909091</v>
      </c>
      <c r="J63" s="21">
        <f t="shared" si="5"/>
        <v>2.5454545454545454</v>
      </c>
      <c r="K63" s="21">
        <f t="shared" si="5"/>
        <v>2</v>
      </c>
      <c r="L63" s="21">
        <f t="shared" si="5"/>
        <v>2</v>
      </c>
    </row>
    <row r="64" spans="2:14" ht="24.75" customHeight="1">
      <c r="B64" s="12"/>
      <c r="C64" s="13"/>
      <c r="D64" s="6"/>
      <c r="E64" s="14"/>
      <c r="F64" s="14"/>
      <c r="G64" s="14"/>
      <c r="H64" s="14"/>
      <c r="I64" s="14"/>
      <c r="J64" s="14"/>
      <c r="K64" s="14"/>
      <c r="L64" s="14"/>
      <c r="N64" s="15"/>
    </row>
    <row r="65" spans="2:14" ht="24.75" customHeight="1">
      <c r="B65" s="12" t="s">
        <v>6</v>
      </c>
      <c r="C65" s="6"/>
      <c r="D65" s="6"/>
      <c r="E65" s="24">
        <v>13</v>
      </c>
      <c r="F65" s="24">
        <v>7</v>
      </c>
      <c r="G65" s="24">
        <v>5</v>
      </c>
      <c r="H65" s="24">
        <v>4</v>
      </c>
      <c r="I65" s="24">
        <v>3</v>
      </c>
      <c r="J65" s="24">
        <v>3</v>
      </c>
      <c r="K65" s="24">
        <v>2</v>
      </c>
      <c r="L65" s="24">
        <v>2</v>
      </c>
      <c r="N65" s="15">
        <f>SUM(E65:L65)</f>
        <v>39</v>
      </c>
    </row>
    <row r="66" spans="2:14" ht="24.75" customHeight="1">
      <c r="B66" s="12"/>
      <c r="C66" s="6"/>
      <c r="D66" s="6"/>
      <c r="E66" s="14"/>
      <c r="F66" s="14"/>
      <c r="G66" s="14"/>
      <c r="H66" s="14"/>
      <c r="I66" s="14"/>
      <c r="J66" s="14"/>
      <c r="K66" s="14"/>
      <c r="L66" s="14"/>
      <c r="N66" s="15"/>
    </row>
    <row r="67" ht="24.75" customHeight="1">
      <c r="A67" s="3" t="s">
        <v>15</v>
      </c>
    </row>
    <row r="68" spans="3:12" ht="24.75" customHeight="1">
      <c r="C68" s="17">
        <v>221</v>
      </c>
      <c r="E68" s="4" t="s">
        <v>1</v>
      </c>
      <c r="F68" s="4" t="s">
        <v>2</v>
      </c>
      <c r="G68" s="4" t="s">
        <v>3</v>
      </c>
      <c r="H68" s="4" t="s">
        <v>16</v>
      </c>
      <c r="I68" s="4" t="s">
        <v>17</v>
      </c>
      <c r="J68" s="4" t="s">
        <v>18</v>
      </c>
      <c r="K68" s="4" t="s">
        <v>19</v>
      </c>
      <c r="L68" s="4" t="s">
        <v>22</v>
      </c>
    </row>
    <row r="69" spans="3:13" ht="24.75" customHeight="1">
      <c r="C69" s="17"/>
      <c r="E69" s="16">
        <f>84/227*100</f>
        <v>37.00440528634361</v>
      </c>
      <c r="F69" s="16">
        <f>100*38/227</f>
        <v>16.740088105726873</v>
      </c>
      <c r="G69" s="16">
        <f>100*30/227</f>
        <v>13.215859030837004</v>
      </c>
      <c r="H69" s="16">
        <f>100*22/227</f>
        <v>9.691629955947137</v>
      </c>
      <c r="I69" s="16">
        <f>100*17/227</f>
        <v>7.488986784140969</v>
      </c>
      <c r="J69" s="16">
        <f>100*14/227</f>
        <v>6.167400881057269</v>
      </c>
      <c r="K69" s="16">
        <f>100*11/227</f>
        <v>4.845814977973569</v>
      </c>
      <c r="L69" s="16">
        <f>100*11/227</f>
        <v>4.845814977973569</v>
      </c>
      <c r="M69" s="22"/>
    </row>
    <row r="70" spans="5:12" ht="24.75" customHeight="1">
      <c r="E70" s="16">
        <f>$C$68*84/227</f>
        <v>81.77973568281938</v>
      </c>
      <c r="F70" s="16">
        <f>$C$68*38/227</f>
        <v>36.99559471365639</v>
      </c>
      <c r="G70" s="16">
        <f>$C$68*30/227</f>
        <v>29.207048458149778</v>
      </c>
      <c r="H70" s="16">
        <f>$C$68*22/227</f>
        <v>21.41850220264317</v>
      </c>
      <c r="I70" s="16">
        <f>$C$68*17/227</f>
        <v>16.550660792951543</v>
      </c>
      <c r="J70" s="16">
        <f>$C$68*14/227</f>
        <v>13.629955947136564</v>
      </c>
      <c r="K70" s="16">
        <f>$C$68*11/227</f>
        <v>10.709251101321586</v>
      </c>
      <c r="L70" s="16">
        <f>$C$68*11/227</f>
        <v>10.709251101321586</v>
      </c>
    </row>
    <row r="71" spans="2:14" ht="24.75" customHeight="1">
      <c r="B71" s="7"/>
      <c r="C71" s="8" t="s">
        <v>4</v>
      </c>
      <c r="D71" s="9">
        <v>221</v>
      </c>
      <c r="E71" s="19">
        <v>82</v>
      </c>
      <c r="F71" s="19">
        <v>37</v>
      </c>
      <c r="G71" s="19">
        <v>29</v>
      </c>
      <c r="H71" s="19">
        <v>21</v>
      </c>
      <c r="I71" s="19">
        <v>16</v>
      </c>
      <c r="J71" s="19">
        <v>14</v>
      </c>
      <c r="K71" s="23">
        <v>11</v>
      </c>
      <c r="L71" s="23">
        <v>11</v>
      </c>
      <c r="M71" s="10"/>
      <c r="N71" s="10">
        <f>SUM(E71:L71)</f>
        <v>221</v>
      </c>
    </row>
    <row r="72" spans="2:14" ht="24.75" customHeight="1">
      <c r="B72" s="7"/>
      <c r="C72" s="8"/>
      <c r="D72" s="9"/>
      <c r="E72" s="7"/>
      <c r="F72" s="7"/>
      <c r="G72" s="7"/>
      <c r="H72" s="7"/>
      <c r="I72" s="7"/>
      <c r="J72" s="7"/>
      <c r="K72" s="18"/>
      <c r="L72" s="18"/>
      <c r="M72" s="10"/>
      <c r="N72" s="10"/>
    </row>
    <row r="73" spans="5:12" ht="24.75" customHeight="1">
      <c r="E73" s="20"/>
      <c r="F73" s="5">
        <f>(38/(38+30+22+17+14+11+11))</f>
        <v>0.26573426573426573</v>
      </c>
      <c r="G73" s="5">
        <f>(30/(38+30+22+17+14+11+11))</f>
        <v>0.2097902097902098</v>
      </c>
      <c r="H73" s="5">
        <f>22/(38+30+22+17+14+11+11)</f>
        <v>0.15384615384615385</v>
      </c>
      <c r="I73" s="5">
        <f>17/(38+30+22+17+14+11+11)</f>
        <v>0.11888111888111888</v>
      </c>
      <c r="J73" s="5">
        <f>14/(38+30+22+17+14+11+11)</f>
        <v>0.0979020979020979</v>
      </c>
      <c r="K73" s="5">
        <f>11/(38+30+22+17+14+11+11)</f>
        <v>0.07692307692307693</v>
      </c>
      <c r="L73" s="5">
        <f>11/(38+30+22+17+14+11+11)</f>
        <v>0.07692307692307693</v>
      </c>
    </row>
    <row r="74" spans="2:12" ht="24.75" customHeight="1">
      <c r="B74" s="7"/>
      <c r="C74" s="11" t="s">
        <v>20</v>
      </c>
      <c r="D74" s="9">
        <v>81</v>
      </c>
      <c r="E74" s="21">
        <v>27</v>
      </c>
      <c r="F74" s="21">
        <f>F73*27*2</f>
        <v>14.34965034965035</v>
      </c>
      <c r="G74" s="21">
        <f aca="true" t="shared" si="6" ref="G74:L74">G73*27*2</f>
        <v>11.328671328671328</v>
      </c>
      <c r="H74" s="21">
        <f t="shared" si="6"/>
        <v>8.307692307692308</v>
      </c>
      <c r="I74" s="21">
        <f t="shared" si="6"/>
        <v>6.419580419580419</v>
      </c>
      <c r="J74" s="21">
        <f t="shared" si="6"/>
        <v>5.286713286713287</v>
      </c>
      <c r="K74" s="21">
        <f t="shared" si="6"/>
        <v>4.153846153846154</v>
      </c>
      <c r="L74" s="21">
        <f t="shared" si="6"/>
        <v>4.153846153846154</v>
      </c>
    </row>
    <row r="75" spans="2:14" ht="24.75" customHeight="1">
      <c r="B75" s="12"/>
      <c r="C75" s="13"/>
      <c r="D75" s="6"/>
      <c r="E75" s="14"/>
      <c r="F75" s="14"/>
      <c r="G75" s="14"/>
      <c r="H75" s="14"/>
      <c r="I75" s="14"/>
      <c r="J75" s="14"/>
      <c r="K75" s="14"/>
      <c r="L75" s="14"/>
      <c r="N75" s="15"/>
    </row>
    <row r="76" spans="2:14" ht="24.75" customHeight="1">
      <c r="B76" s="12" t="s">
        <v>6</v>
      </c>
      <c r="C76" s="6"/>
      <c r="D76" s="6"/>
      <c r="E76" s="24">
        <v>27</v>
      </c>
      <c r="F76" s="24">
        <v>15</v>
      </c>
      <c r="G76" s="24">
        <v>11</v>
      </c>
      <c r="H76" s="24">
        <v>8</v>
      </c>
      <c r="I76" s="24">
        <v>7</v>
      </c>
      <c r="J76" s="24">
        <v>5</v>
      </c>
      <c r="K76" s="24">
        <v>4</v>
      </c>
      <c r="L76" s="24">
        <v>4</v>
      </c>
      <c r="N76" s="15">
        <f>SUM(E76:L76)</f>
        <v>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2016-09-19T09:18:04Z</cp:lastPrinted>
  <dcterms:created xsi:type="dcterms:W3CDTF">2017-02-06T08:38:51Z</dcterms:created>
  <dcterms:modified xsi:type="dcterms:W3CDTF">2017-02-12T10:12:28Z</dcterms:modified>
  <cp:category/>
  <cp:version/>
  <cp:contentType/>
  <cp:contentStatus/>
</cp:coreProperties>
</file>